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<sst xmlns="http://schemas.openxmlformats.org/spreadsheetml/2006/main" count="870" uniqueCount="149">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</sst>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19188.449999999997</v>
      </c>
      <c r="E5" s="38"/>
    </row>
    <row r="6" spans="2:5" ht="15">
      <c r="B6" s="8"/>
      <c r="C6" s="5" t="s">
        <v>5</v>
      </c>
      <c r="D6" s="39">
        <v>479608.07</v>
      </c>
      <c r="E6" s="40"/>
    </row>
    <row r="7" spans="2:5" ht="15">
      <c r="B7" s="8"/>
      <c r="C7" s="5" t="s">
        <v>6</v>
      </c>
      <c r="D7" s="39">
        <v>318968.83999999997</v>
      </c>
      <c r="E7" s="40"/>
    </row>
    <row r="8" spans="2:5" ht="15.75" thickBot="1">
      <c r="B8" s="9"/>
      <c r="C8" s="6" t="s">
        <v>7</v>
      </c>
      <c r="D8" s="41"/>
      <c r="E8" s="42">
        <v>914019.2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1134993.04</v>
      </c>
      <c r="E10" s="45">
        <v>1129586.65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255212.94</v>
      </c>
      <c r="E14" s="45">
        <v>264066.08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1390205.98</v>
      </c>
      <c r="E16" s="51">
        <f>E10+E11+E12+E13+E14+E15</f>
        <v>1393652.73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89409.66</v>
      </c>
      <c r="E18" s="45">
        <v>87302.28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89409.66</v>
      </c>
      <c r="E23" s="51">
        <f>E18+E19+E20+E21+E22</f>
        <v>87302.28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152434.80000000002</v>
      </c>
      <c r="E25" s="45">
        <v>133495.56000000003</v>
      </c>
    </row>
    <row r="26" spans="2:5" ht="15">
      <c r="B26" s="13">
        <v>30200</v>
      </c>
      <c r="C26" s="54" t="s">
        <v>28</v>
      </c>
      <c r="D26" s="39">
        <v>864.3299999999999</v>
      </c>
      <c r="E26" s="45">
        <v>984.0300000000001</v>
      </c>
    </row>
    <row r="27" spans="2:5" ht="15">
      <c r="B27" s="13">
        <v>30300</v>
      </c>
      <c r="C27" s="54" t="s">
        <v>29</v>
      </c>
      <c r="D27" s="39">
        <v>0</v>
      </c>
      <c r="E27" s="45">
        <v>0.33</v>
      </c>
    </row>
    <row r="28" spans="2:5" ht="15">
      <c r="B28" s="13">
        <v>30400</v>
      </c>
      <c r="C28" s="54" t="s">
        <v>30</v>
      </c>
      <c r="D28" s="49">
        <v>3903.3</v>
      </c>
      <c r="E28" s="45">
        <v>3903.3</v>
      </c>
    </row>
    <row r="29" spans="2:5" ht="15">
      <c r="B29" s="13">
        <v>30500</v>
      </c>
      <c r="C29" s="54" t="s">
        <v>31</v>
      </c>
      <c r="D29" s="60">
        <v>8093.68</v>
      </c>
      <c r="E29" s="50">
        <v>8093.68</v>
      </c>
    </row>
    <row r="30" spans="2:5" ht="15.75" thickBot="1">
      <c r="B30" s="16">
        <v>30000</v>
      </c>
      <c r="C30" s="15" t="s">
        <v>32</v>
      </c>
      <c r="D30" s="48">
        <f>D25+D26+D27+D28+D29</f>
        <v>165296.11</v>
      </c>
      <c r="E30" s="51">
        <f>E25+E26+E27+E28+E29</f>
        <v>146476.9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1020104.92</v>
      </c>
      <c r="E33" s="59">
        <v>313537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20320</v>
      </c>
      <c r="E35" s="45">
        <v>20320</v>
      </c>
    </row>
    <row r="36" spans="2:5" ht="15">
      <c r="B36" s="13">
        <v>40500</v>
      </c>
      <c r="C36" s="54" t="s">
        <v>39</v>
      </c>
      <c r="D36" s="49">
        <v>72173.84000000003</v>
      </c>
      <c r="E36" s="50">
        <v>72173.84000000001</v>
      </c>
    </row>
    <row r="37" spans="2:5" ht="15.75" thickBot="1">
      <c r="B37" s="16">
        <v>40000</v>
      </c>
      <c r="C37" s="15" t="s">
        <v>40</v>
      </c>
      <c r="D37" s="48">
        <f>D32+D33+D34+D35+D36</f>
        <v>1112598.76</v>
      </c>
      <c r="E37" s="51">
        <f>E32+E33+E34+E35+E36</f>
        <v>406030.84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223880.63</v>
      </c>
      <c r="E54" s="45">
        <v>225377.7500000001</v>
      </c>
    </row>
    <row r="55" spans="2:5" ht="15">
      <c r="B55" s="13">
        <v>90200</v>
      </c>
      <c r="C55" s="54" t="s">
        <v>62</v>
      </c>
      <c r="D55" s="61">
        <v>10708.35</v>
      </c>
      <c r="E55" s="62">
        <v>10574.029999999995</v>
      </c>
    </row>
    <row r="56" spans="2:5" ht="15.75" thickBot="1">
      <c r="B56" s="16">
        <v>90000</v>
      </c>
      <c r="C56" s="15" t="s">
        <v>63</v>
      </c>
      <c r="D56" s="48">
        <f>D54+D55</f>
        <v>234588.98</v>
      </c>
      <c r="E56" s="51">
        <f>E54+E55</f>
        <v>235951.7800000001</v>
      </c>
    </row>
    <row r="57" spans="2:5" ht="16.5" thickBot="1" thickTop="1">
      <c r="B57" s="109" t="s">
        <v>64</v>
      </c>
      <c r="C57" s="110"/>
      <c r="D57" s="52">
        <f>D16+D23+D30+D37+D43+D49+D52+D56</f>
        <v>2992099.4899999998</v>
      </c>
      <c r="E57" s="55">
        <f>E16+E23+E30+E37+E43+E49+E52+E56</f>
        <v>2269414.5300000003</v>
      </c>
    </row>
    <row r="58" spans="2:5" ht="16.5" thickBot="1" thickTop="1">
      <c r="B58" s="109" t="s">
        <v>65</v>
      </c>
      <c r="C58" s="110"/>
      <c r="D58" s="52">
        <f>D57+D5+D6+D7+D8</f>
        <v>3809864.8499999996</v>
      </c>
      <c r="E58" s="55">
        <f>E57+E5+E6+E7+E8</f>
        <v>3183433.7300000004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205846.69000000003</v>
      </c>
      <c r="E10" s="89">
        <v>13141.46</v>
      </c>
      <c r="F10" s="90">
        <v>198066.18000000002</v>
      </c>
      <c r="G10" s="88"/>
      <c r="H10" s="89"/>
      <c r="I10" s="90"/>
      <c r="J10" s="97">
        <v>78839.17</v>
      </c>
      <c r="K10" s="89">
        <v>582.54</v>
      </c>
      <c r="L10" s="101">
        <v>75960.45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55591.09</v>
      </c>
      <c r="AF10" s="89">
        <v>0</v>
      </c>
      <c r="AG10" s="90">
        <v>55589.729999999996</v>
      </c>
      <c r="AH10" s="91"/>
      <c r="AI10" s="89"/>
      <c r="AJ10" s="90"/>
      <c r="AK10" s="91">
        <v>950</v>
      </c>
      <c r="AL10" s="89">
        <v>0</v>
      </c>
      <c r="AM10" s="90">
        <v>950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341226.95000000007</v>
      </c>
      <c r="BW10" s="77">
        <f aca="true" t="shared" si="1" ref="BW10:BW19">E10+H10+K10+N10+Q10+T10+W10+Z10+AC10+AF10+AI10+AL10+AO10+AR10+AU10+AX10+BA10+BD10+BG10+BJ10+BM10+BP10+BS10</f>
        <v>13724</v>
      </c>
      <c r="BX10" s="79">
        <f aca="true" t="shared" si="2" ref="BX10:BX19">F10+I10+L10+O10+R10+U10+X10+AA10+AD10+AG10+AJ10+AM10+AP10+AS10+AV10+AY10+BB10+BE10+BH10+BK10+BN10+BQ10+BT10</f>
        <v>330566.36</v>
      </c>
    </row>
    <row r="11" spans="2:76" ht="15">
      <c r="B11" s="13">
        <v>102</v>
      </c>
      <c r="C11" s="25" t="s">
        <v>92</v>
      </c>
      <c r="D11" s="88">
        <v>25772.000000000004</v>
      </c>
      <c r="E11" s="89">
        <v>900</v>
      </c>
      <c r="F11" s="90">
        <v>25175.550000000003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131.93999999999997</v>
      </c>
      <c r="AF11" s="89">
        <v>0</v>
      </c>
      <c r="AG11" s="90">
        <v>131.94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25903.940000000002</v>
      </c>
      <c r="BW11" s="77">
        <f t="shared" si="1"/>
        <v>900</v>
      </c>
      <c r="BX11" s="79">
        <f t="shared" si="2"/>
        <v>25307.49</v>
      </c>
    </row>
    <row r="12" spans="2:76" ht="15">
      <c r="B12" s="13">
        <v>103</v>
      </c>
      <c r="C12" s="25" t="s">
        <v>93</v>
      </c>
      <c r="D12" s="88">
        <v>181816.78</v>
      </c>
      <c r="E12" s="89">
        <v>0</v>
      </c>
      <c r="F12" s="90">
        <v>171972.58</v>
      </c>
      <c r="G12" s="88"/>
      <c r="H12" s="89"/>
      <c r="I12" s="90"/>
      <c r="J12" s="97">
        <v>3734.72</v>
      </c>
      <c r="K12" s="89">
        <v>0</v>
      </c>
      <c r="L12" s="101">
        <v>3596.68</v>
      </c>
      <c r="M12" s="91">
        <v>140088.74</v>
      </c>
      <c r="N12" s="89">
        <v>0</v>
      </c>
      <c r="O12" s="90">
        <v>132456.93</v>
      </c>
      <c r="P12" s="91">
        <v>11295.26</v>
      </c>
      <c r="Q12" s="89">
        <v>0</v>
      </c>
      <c r="R12" s="90">
        <v>12129.7</v>
      </c>
      <c r="S12" s="91">
        <v>30031.33</v>
      </c>
      <c r="T12" s="89">
        <v>0</v>
      </c>
      <c r="U12" s="90">
        <v>30608.48</v>
      </c>
      <c r="V12" s="91">
        <v>2000</v>
      </c>
      <c r="W12" s="89">
        <v>0</v>
      </c>
      <c r="X12" s="90">
        <v>2000</v>
      </c>
      <c r="Y12" s="91">
        <v>4715.5599999999995</v>
      </c>
      <c r="Z12" s="89">
        <v>0</v>
      </c>
      <c r="AA12" s="90">
        <v>1143.1899999999998</v>
      </c>
      <c r="AB12" s="91">
        <v>381323.01000000007</v>
      </c>
      <c r="AC12" s="89">
        <v>0</v>
      </c>
      <c r="AD12" s="90">
        <v>379680.19999999995</v>
      </c>
      <c r="AE12" s="91">
        <v>61704.44</v>
      </c>
      <c r="AF12" s="89">
        <v>0</v>
      </c>
      <c r="AG12" s="90">
        <v>58479.88</v>
      </c>
      <c r="AH12" s="91">
        <v>1743.32</v>
      </c>
      <c r="AI12" s="89">
        <v>0</v>
      </c>
      <c r="AJ12" s="90">
        <v>1169.92</v>
      </c>
      <c r="AK12" s="91">
        <v>8683.619999999999</v>
      </c>
      <c r="AL12" s="89">
        <v>0</v>
      </c>
      <c r="AM12" s="90">
        <v>10208.27</v>
      </c>
      <c r="AN12" s="91">
        <v>6500</v>
      </c>
      <c r="AO12" s="89">
        <v>0</v>
      </c>
      <c r="AP12" s="90">
        <v>3728.58</v>
      </c>
      <c r="AQ12" s="91">
        <v>112.57</v>
      </c>
      <c r="AR12" s="89">
        <v>0</v>
      </c>
      <c r="AS12" s="90">
        <v>149.7</v>
      </c>
      <c r="AT12" s="91"/>
      <c r="AU12" s="89"/>
      <c r="AV12" s="90"/>
      <c r="AW12" s="91">
        <v>2098.62</v>
      </c>
      <c r="AX12" s="89">
        <v>0</v>
      </c>
      <c r="AY12" s="90">
        <v>2098.62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835847.97</v>
      </c>
      <c r="BW12" s="77">
        <f t="shared" si="1"/>
        <v>0</v>
      </c>
      <c r="BX12" s="79">
        <f t="shared" si="2"/>
        <v>809422.7299999999</v>
      </c>
    </row>
    <row r="13" spans="2:76" ht="15">
      <c r="B13" s="13">
        <v>104</v>
      </c>
      <c r="C13" s="25" t="s">
        <v>19</v>
      </c>
      <c r="D13" s="88">
        <v>50044.03</v>
      </c>
      <c r="E13" s="89">
        <v>0</v>
      </c>
      <c r="F13" s="90">
        <v>43961.63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10542.4</v>
      </c>
      <c r="N13" s="89">
        <v>0</v>
      </c>
      <c r="O13" s="90">
        <v>9601.18</v>
      </c>
      <c r="P13" s="91">
        <v>3100</v>
      </c>
      <c r="Q13" s="89">
        <v>0</v>
      </c>
      <c r="R13" s="90">
        <v>3100</v>
      </c>
      <c r="S13" s="91">
        <v>3000</v>
      </c>
      <c r="T13" s="89">
        <v>0</v>
      </c>
      <c r="U13" s="90">
        <v>0</v>
      </c>
      <c r="V13" s="91">
        <v>550</v>
      </c>
      <c r="W13" s="89">
        <v>0</v>
      </c>
      <c r="X13" s="90">
        <v>550</v>
      </c>
      <c r="Y13" s="91">
        <v>0</v>
      </c>
      <c r="Z13" s="89">
        <v>0</v>
      </c>
      <c r="AA13" s="90">
        <v>0</v>
      </c>
      <c r="AB13" s="91">
        <v>3991.75</v>
      </c>
      <c r="AC13" s="89">
        <v>0</v>
      </c>
      <c r="AD13" s="90">
        <v>3991.75</v>
      </c>
      <c r="AE13" s="91">
        <v>0</v>
      </c>
      <c r="AF13" s="89">
        <v>0</v>
      </c>
      <c r="AG13" s="90">
        <v>0</v>
      </c>
      <c r="AH13" s="91">
        <v>1013.5</v>
      </c>
      <c r="AI13" s="89">
        <v>0</v>
      </c>
      <c r="AJ13" s="90">
        <v>1013.5</v>
      </c>
      <c r="AK13" s="91">
        <v>101943.93</v>
      </c>
      <c r="AL13" s="89">
        <v>0</v>
      </c>
      <c r="AM13" s="90">
        <v>115319.04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174185.61</v>
      </c>
      <c r="BW13" s="77">
        <f t="shared" si="1"/>
        <v>0</v>
      </c>
      <c r="BX13" s="79">
        <f t="shared" si="2"/>
        <v>177537.09999999998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7911.43</v>
      </c>
      <c r="E16" s="89">
        <v>0</v>
      </c>
      <c r="F16" s="90">
        <v>7911.429999999999</v>
      </c>
      <c r="G16" s="88"/>
      <c r="H16" s="89"/>
      <c r="I16" s="90"/>
      <c r="J16" s="97"/>
      <c r="K16" s="89"/>
      <c r="L16" s="101"/>
      <c r="M16" s="91">
        <v>4560.0599999999995</v>
      </c>
      <c r="N16" s="89">
        <v>0</v>
      </c>
      <c r="O16" s="90">
        <v>4560.0599999999995</v>
      </c>
      <c r="P16" s="97">
        <v>870</v>
      </c>
      <c r="Q16" s="89">
        <v>0</v>
      </c>
      <c r="R16" s="101">
        <v>870</v>
      </c>
      <c r="S16" s="91">
        <v>0</v>
      </c>
      <c r="T16" s="89">
        <v>0</v>
      </c>
      <c r="U16" s="90">
        <v>0</v>
      </c>
      <c r="V16" s="91"/>
      <c r="W16" s="89"/>
      <c r="X16" s="90"/>
      <c r="Y16" s="97">
        <v>0</v>
      </c>
      <c r="Z16" s="89">
        <v>0</v>
      </c>
      <c r="AA16" s="101">
        <v>0</v>
      </c>
      <c r="AB16" s="91">
        <v>0</v>
      </c>
      <c r="AC16" s="89">
        <v>0</v>
      </c>
      <c r="AD16" s="90">
        <v>0</v>
      </c>
      <c r="AE16" s="97">
        <v>10756.890000000001</v>
      </c>
      <c r="AF16" s="89">
        <v>0</v>
      </c>
      <c r="AG16" s="101">
        <v>10756.89</v>
      </c>
      <c r="AH16" s="97"/>
      <c r="AI16" s="89"/>
      <c r="AJ16" s="101"/>
      <c r="AK16" s="97">
        <v>3427.7999999999997</v>
      </c>
      <c r="AL16" s="89">
        <v>0</v>
      </c>
      <c r="AM16" s="101">
        <v>3427.8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1949.07</v>
      </c>
      <c r="BM16" s="89">
        <v>0</v>
      </c>
      <c r="BN16" s="90">
        <v>1949.07</v>
      </c>
      <c r="BO16" s="91"/>
      <c r="BP16" s="89"/>
      <c r="BQ16" s="90"/>
      <c r="BR16" s="97"/>
      <c r="BS16" s="89"/>
      <c r="BT16" s="101"/>
      <c r="BU16" s="76"/>
      <c r="BV16" s="85">
        <f t="shared" si="0"/>
        <v>29475.25</v>
      </c>
      <c r="BW16" s="77">
        <f t="shared" si="1"/>
        <v>0</v>
      </c>
      <c r="BX16" s="79">
        <f t="shared" si="2"/>
        <v>29475.249999999996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2475</v>
      </c>
      <c r="E18" s="89">
        <v>0</v>
      </c>
      <c r="F18" s="90">
        <v>3630.12</v>
      </c>
      <c r="G18" s="88"/>
      <c r="H18" s="89"/>
      <c r="I18" s="90"/>
      <c r="J18" s="97">
        <v>0</v>
      </c>
      <c r="K18" s="89">
        <v>0</v>
      </c>
      <c r="L18" s="101">
        <v>0</v>
      </c>
      <c r="M18" s="97">
        <v>170.88</v>
      </c>
      <c r="N18" s="89">
        <v>0</v>
      </c>
      <c r="O18" s="101">
        <v>18.15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>
        <v>0</v>
      </c>
      <c r="AF18" s="89">
        <v>0</v>
      </c>
      <c r="AG18" s="101">
        <v>0</v>
      </c>
      <c r="AH18" s="97"/>
      <c r="AI18" s="89"/>
      <c r="AJ18" s="101"/>
      <c r="AK18" s="97">
        <v>1319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3964.88</v>
      </c>
      <c r="BW18" s="77">
        <f t="shared" si="1"/>
        <v>0</v>
      </c>
      <c r="BX18" s="79">
        <f t="shared" si="2"/>
        <v>3648.27</v>
      </c>
    </row>
    <row r="19" spans="2:76" ht="15">
      <c r="B19" s="13">
        <v>110</v>
      </c>
      <c r="C19" s="25" t="s">
        <v>98</v>
      </c>
      <c r="D19" s="88">
        <v>1693.3600000000001</v>
      </c>
      <c r="E19" s="89">
        <v>0</v>
      </c>
      <c r="F19" s="90">
        <v>1258.3600000000001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1693.3600000000001</v>
      </c>
      <c r="BW19" s="77">
        <f t="shared" si="1"/>
        <v>0</v>
      </c>
      <c r="BX19" s="79">
        <f t="shared" si="2"/>
        <v>1258.3600000000001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475559.29</v>
      </c>
      <c r="E20" s="78">
        <f t="shared" si="3"/>
        <v>14041.46</v>
      </c>
      <c r="F20" s="79">
        <f t="shared" si="3"/>
        <v>451975.85000000003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82573.89</v>
      </c>
      <c r="K20" s="78">
        <f t="shared" si="3"/>
        <v>582.54</v>
      </c>
      <c r="L20" s="77">
        <f t="shared" si="3"/>
        <v>79557.12999999999</v>
      </c>
      <c r="M20" s="98">
        <f t="shared" si="3"/>
        <v>155362.08</v>
      </c>
      <c r="N20" s="78">
        <f t="shared" si="3"/>
        <v>0</v>
      </c>
      <c r="O20" s="77">
        <f t="shared" si="3"/>
        <v>146636.31999999998</v>
      </c>
      <c r="P20" s="98">
        <f t="shared" si="3"/>
        <v>15265.26</v>
      </c>
      <c r="Q20" s="78">
        <f t="shared" si="3"/>
        <v>0</v>
      </c>
      <c r="R20" s="77">
        <f t="shared" si="3"/>
        <v>16099.7</v>
      </c>
      <c r="S20" s="98">
        <f t="shared" si="3"/>
        <v>33031.33</v>
      </c>
      <c r="T20" s="78">
        <f t="shared" si="3"/>
        <v>0</v>
      </c>
      <c r="U20" s="77">
        <f t="shared" si="3"/>
        <v>30608.48</v>
      </c>
      <c r="V20" s="98">
        <f t="shared" si="3"/>
        <v>2550</v>
      </c>
      <c r="W20" s="78">
        <f t="shared" si="3"/>
        <v>0</v>
      </c>
      <c r="X20" s="77">
        <f t="shared" si="3"/>
        <v>2550</v>
      </c>
      <c r="Y20" s="98">
        <f t="shared" si="3"/>
        <v>4715.5599999999995</v>
      </c>
      <c r="Z20" s="78">
        <f t="shared" si="3"/>
        <v>0</v>
      </c>
      <c r="AA20" s="77">
        <f t="shared" si="3"/>
        <v>1143.1899999999998</v>
      </c>
      <c r="AB20" s="98">
        <f t="shared" si="3"/>
        <v>385314.76000000007</v>
      </c>
      <c r="AC20" s="78">
        <f t="shared" si="3"/>
        <v>0</v>
      </c>
      <c r="AD20" s="77">
        <f t="shared" si="3"/>
        <v>383671.94999999995</v>
      </c>
      <c r="AE20" s="98">
        <f t="shared" si="3"/>
        <v>128184.36</v>
      </c>
      <c r="AF20" s="78">
        <f t="shared" si="3"/>
        <v>0</v>
      </c>
      <c r="AG20" s="77">
        <f t="shared" si="3"/>
        <v>124958.43999999999</v>
      </c>
      <c r="AH20" s="98">
        <f t="shared" si="3"/>
        <v>2756.8199999999997</v>
      </c>
      <c r="AI20" s="78">
        <f t="shared" si="3"/>
        <v>0</v>
      </c>
      <c r="AJ20" s="77">
        <f t="shared" si="3"/>
        <v>2183.42</v>
      </c>
      <c r="AK20" s="98">
        <f t="shared" si="3"/>
        <v>116324.34999999999</v>
      </c>
      <c r="AL20" s="78">
        <f t="shared" si="3"/>
        <v>0</v>
      </c>
      <c r="AM20" s="77">
        <f t="shared" si="3"/>
        <v>129905.11</v>
      </c>
      <c r="AN20" s="98">
        <f t="shared" si="3"/>
        <v>6500</v>
      </c>
      <c r="AO20" s="78">
        <f t="shared" si="3"/>
        <v>0</v>
      </c>
      <c r="AP20" s="77">
        <f t="shared" si="3"/>
        <v>3728.58</v>
      </c>
      <c r="AQ20" s="98">
        <f t="shared" si="3"/>
        <v>112.57</v>
      </c>
      <c r="AR20" s="78">
        <f t="shared" si="3"/>
        <v>0</v>
      </c>
      <c r="AS20" s="77">
        <f t="shared" si="3"/>
        <v>149.7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2098.62</v>
      </c>
      <c r="AX20" s="78">
        <f t="shared" si="3"/>
        <v>0</v>
      </c>
      <c r="AY20" s="77">
        <f t="shared" si="3"/>
        <v>2098.62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1949.07</v>
      </c>
      <c r="BM20" s="78">
        <f t="shared" si="3"/>
        <v>0</v>
      </c>
      <c r="BN20" s="77">
        <f t="shared" si="3"/>
        <v>1949.07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1412297.9600000002</v>
      </c>
      <c r="BW20" s="77">
        <f>BW10+BW11+BW12+BW13+BW14+BW15+BW16+BW17+BW18+BW19</f>
        <v>14624</v>
      </c>
      <c r="BX20" s="95">
        <f>BX10+BX11+BX12+BX13+BX14+BX15+BX16+BX17+BX18+BX19</f>
        <v>1377215.5599999998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46588.189999999995</v>
      </c>
      <c r="E24" s="89">
        <v>227732.72</v>
      </c>
      <c r="F24" s="90">
        <v>41058.380000000005</v>
      </c>
      <c r="G24" s="88"/>
      <c r="H24" s="89"/>
      <c r="I24" s="90"/>
      <c r="J24" s="97"/>
      <c r="K24" s="89"/>
      <c r="L24" s="101"/>
      <c r="M24" s="97">
        <v>5412.229999999981</v>
      </c>
      <c r="N24" s="89">
        <v>169355.45</v>
      </c>
      <c r="O24" s="101">
        <v>5382.23</v>
      </c>
      <c r="P24" s="97">
        <v>0</v>
      </c>
      <c r="Q24" s="89">
        <v>0</v>
      </c>
      <c r="R24" s="101">
        <v>552.39</v>
      </c>
      <c r="S24" s="97">
        <v>27619.839999999997</v>
      </c>
      <c r="T24" s="89">
        <v>213046.16</v>
      </c>
      <c r="U24" s="101">
        <v>27619.84</v>
      </c>
      <c r="V24" s="97"/>
      <c r="W24" s="89"/>
      <c r="X24" s="101"/>
      <c r="Y24" s="97"/>
      <c r="Z24" s="89"/>
      <c r="AA24" s="101"/>
      <c r="AB24" s="97">
        <v>16138.660000000033</v>
      </c>
      <c r="AC24" s="89">
        <v>298861.34</v>
      </c>
      <c r="AD24" s="101">
        <v>12129.29</v>
      </c>
      <c r="AE24" s="97">
        <v>250898.26</v>
      </c>
      <c r="AF24" s="89">
        <v>378964.1</v>
      </c>
      <c r="AG24" s="101">
        <v>255284.56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>
        <v>0</v>
      </c>
      <c r="BJ24" s="89">
        <v>0</v>
      </c>
      <c r="BK24" s="101">
        <v>0</v>
      </c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346657.18000000005</v>
      </c>
      <c r="BW24" s="77">
        <f t="shared" si="4"/>
        <v>1287959.77</v>
      </c>
      <c r="BX24" s="79">
        <f t="shared" si="4"/>
        <v>342026.69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3463.47</v>
      </c>
      <c r="AL25" s="89">
        <v>0</v>
      </c>
      <c r="AM25" s="101">
        <v>3463.47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>
        <v>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3463.47</v>
      </c>
      <c r="BW25" s="77">
        <f t="shared" si="4"/>
        <v>0</v>
      </c>
      <c r="BX25" s="79">
        <f t="shared" si="4"/>
        <v>3463.47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46588.189999999995</v>
      </c>
      <c r="E28" s="78">
        <f t="shared" si="5"/>
        <v>227732.72</v>
      </c>
      <c r="F28" s="79">
        <f t="shared" si="5"/>
        <v>41058.380000000005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5412.229999999981</v>
      </c>
      <c r="N28" s="78">
        <f t="shared" si="5"/>
        <v>169355.45</v>
      </c>
      <c r="O28" s="77">
        <f t="shared" si="5"/>
        <v>5382.23</v>
      </c>
      <c r="P28" s="98">
        <f t="shared" si="5"/>
        <v>0</v>
      </c>
      <c r="Q28" s="78">
        <f t="shared" si="5"/>
        <v>0</v>
      </c>
      <c r="R28" s="77">
        <f t="shared" si="5"/>
        <v>552.39</v>
      </c>
      <c r="S28" s="98">
        <f t="shared" si="5"/>
        <v>27619.839999999997</v>
      </c>
      <c r="T28" s="78">
        <f t="shared" si="5"/>
        <v>213046.16</v>
      </c>
      <c r="U28" s="77">
        <f t="shared" si="5"/>
        <v>27619.84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16138.660000000033</v>
      </c>
      <c r="AC28" s="78">
        <f t="shared" si="5"/>
        <v>298861.34</v>
      </c>
      <c r="AD28" s="77">
        <f t="shared" si="5"/>
        <v>12129.29</v>
      </c>
      <c r="AE28" s="98">
        <f t="shared" si="5"/>
        <v>250898.26</v>
      </c>
      <c r="AF28" s="78">
        <f t="shared" si="5"/>
        <v>378964.1</v>
      </c>
      <c r="AG28" s="77">
        <f t="shared" si="5"/>
        <v>255284.56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3463.47</v>
      </c>
      <c r="AL28" s="78">
        <f t="shared" si="6"/>
        <v>0</v>
      </c>
      <c r="AM28" s="77">
        <f t="shared" si="6"/>
        <v>3463.47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350120.65</v>
      </c>
      <c r="BW28" s="77">
        <f>BW23+BW24+BW25+BW26+BW27</f>
        <v>1287959.77</v>
      </c>
      <c r="BX28" s="95">
        <f>BX23+BX24+BX25+BX26+BX27</f>
        <v>345490.16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85077.87999999999</v>
      </c>
      <c r="BM40" s="89">
        <v>0</v>
      </c>
      <c r="BN40" s="101">
        <v>85077.87999999999</v>
      </c>
      <c r="BO40" s="97"/>
      <c r="BP40" s="89"/>
      <c r="BQ40" s="101"/>
      <c r="BR40" s="97"/>
      <c r="BS40" s="89"/>
      <c r="BT40" s="101"/>
      <c r="BU40" s="76"/>
      <c r="BV40" s="85">
        <f t="shared" si="10"/>
        <v>85077.87999999999</v>
      </c>
      <c r="BW40" s="77">
        <f t="shared" si="10"/>
        <v>0</v>
      </c>
      <c r="BX40" s="79">
        <f t="shared" si="10"/>
        <v>85077.87999999999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85077.87999999999</v>
      </c>
      <c r="BM42" s="78">
        <f t="shared" si="12"/>
        <v>0</v>
      </c>
      <c r="BN42" s="77">
        <f t="shared" si="12"/>
        <v>85077.87999999999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85077.87999999999</v>
      </c>
      <c r="BW42" s="77">
        <f>BW38+BW39+BW40+BW41</f>
        <v>0</v>
      </c>
      <c r="BX42" s="95">
        <f>BX38+BX39+BX40+BX41</f>
        <v>85077.87999999999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223880.63</v>
      </c>
      <c r="BS49" s="89">
        <v>0</v>
      </c>
      <c r="BT49" s="101">
        <v>225535.31000000003</v>
      </c>
      <c r="BU49" s="76"/>
      <c r="BV49" s="85">
        <f aca="true" t="shared" si="15" ref="BV49:BX50">D49+G49+J49+M49+P49+S49+V49+Y49+AB49+AE49+AH49+AK49+AN49+AQ49+AT49+AW49+AZ49+BC49+BF49+BI49+BL49+BO49+BR49</f>
        <v>223880.63</v>
      </c>
      <c r="BW49" s="77">
        <f t="shared" si="15"/>
        <v>0</v>
      </c>
      <c r="BX49" s="79">
        <f t="shared" si="15"/>
        <v>225535.31000000003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10708.349999999999</v>
      </c>
      <c r="BS50" s="89">
        <v>0</v>
      </c>
      <c r="BT50" s="101">
        <v>14687.350000000002</v>
      </c>
      <c r="BU50" s="76"/>
      <c r="BV50" s="85">
        <f t="shared" si="15"/>
        <v>10708.349999999999</v>
      </c>
      <c r="BW50" s="77">
        <f t="shared" si="15"/>
        <v>0</v>
      </c>
      <c r="BX50" s="79">
        <f t="shared" si="15"/>
        <v>14687.350000000002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234588.98</v>
      </c>
      <c r="BS51" s="78">
        <f>BS49+BS50</f>
        <v>0</v>
      </c>
      <c r="BT51" s="77">
        <f>BT49+BT50</f>
        <v>240222.66000000003</v>
      </c>
      <c r="BU51" s="85"/>
      <c r="BV51" s="85">
        <f>BV49+BV50</f>
        <v>234588.98</v>
      </c>
      <c r="BW51" s="77">
        <f>BW49+BW50</f>
        <v>0</v>
      </c>
      <c r="BX51" s="95">
        <f>BX49+BX50</f>
        <v>240222.66000000003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522147.48</v>
      </c>
      <c r="E53" s="86">
        <f t="shared" si="18"/>
        <v>241774.18</v>
      </c>
      <c r="F53" s="86">
        <f t="shared" si="18"/>
        <v>493034.23000000004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82573.89</v>
      </c>
      <c r="K53" s="86">
        <f t="shared" si="18"/>
        <v>582.54</v>
      </c>
      <c r="L53" s="86">
        <f t="shared" si="18"/>
        <v>79557.12999999999</v>
      </c>
      <c r="M53" s="86">
        <f t="shared" si="18"/>
        <v>160774.30999999997</v>
      </c>
      <c r="N53" s="86">
        <f t="shared" si="18"/>
        <v>169355.45</v>
      </c>
      <c r="O53" s="86">
        <f t="shared" si="18"/>
        <v>152018.55</v>
      </c>
      <c r="P53" s="86">
        <f t="shared" si="18"/>
        <v>15265.26</v>
      </c>
      <c r="Q53" s="86">
        <f t="shared" si="18"/>
        <v>0</v>
      </c>
      <c r="R53" s="86">
        <f t="shared" si="18"/>
        <v>16652.09</v>
      </c>
      <c r="S53" s="86">
        <f t="shared" si="18"/>
        <v>60651.17</v>
      </c>
      <c r="T53" s="86">
        <f t="shared" si="18"/>
        <v>213046.16</v>
      </c>
      <c r="U53" s="86">
        <f t="shared" si="18"/>
        <v>58228.32</v>
      </c>
      <c r="V53" s="86">
        <f t="shared" si="18"/>
        <v>2550</v>
      </c>
      <c r="W53" s="86">
        <f t="shared" si="18"/>
        <v>0</v>
      </c>
      <c r="X53" s="86">
        <f t="shared" si="18"/>
        <v>2550</v>
      </c>
      <c r="Y53" s="86">
        <f t="shared" si="18"/>
        <v>4715.5599999999995</v>
      </c>
      <c r="Z53" s="86">
        <f t="shared" si="18"/>
        <v>0</v>
      </c>
      <c r="AA53" s="86">
        <f t="shared" si="18"/>
        <v>1143.1899999999998</v>
      </c>
      <c r="AB53" s="86">
        <f t="shared" si="18"/>
        <v>401453.4200000001</v>
      </c>
      <c r="AC53" s="86">
        <f t="shared" si="18"/>
        <v>298861.34</v>
      </c>
      <c r="AD53" s="86">
        <f t="shared" si="18"/>
        <v>395801.23999999993</v>
      </c>
      <c r="AE53" s="86">
        <f t="shared" si="18"/>
        <v>379082.62</v>
      </c>
      <c r="AF53" s="86">
        <f t="shared" si="18"/>
        <v>378964.1</v>
      </c>
      <c r="AG53" s="86">
        <f t="shared" si="18"/>
        <v>380243</v>
      </c>
      <c r="AH53" s="86">
        <f t="shared" si="18"/>
        <v>2756.8199999999997</v>
      </c>
      <c r="AI53" s="86">
        <f t="shared" si="18"/>
        <v>0</v>
      </c>
      <c r="AJ53" s="86">
        <f aca="true" t="shared" si="19" ref="AJ53:BT53">AJ20+AJ28+AJ35+AJ42+AJ46+AJ51</f>
        <v>2183.42</v>
      </c>
      <c r="AK53" s="86">
        <f t="shared" si="19"/>
        <v>119787.81999999999</v>
      </c>
      <c r="AL53" s="86">
        <f t="shared" si="19"/>
        <v>0</v>
      </c>
      <c r="AM53" s="86">
        <f t="shared" si="19"/>
        <v>133368.58</v>
      </c>
      <c r="AN53" s="86">
        <f t="shared" si="19"/>
        <v>6500</v>
      </c>
      <c r="AO53" s="86">
        <f t="shared" si="19"/>
        <v>0</v>
      </c>
      <c r="AP53" s="86">
        <f t="shared" si="19"/>
        <v>3728.58</v>
      </c>
      <c r="AQ53" s="86">
        <f t="shared" si="19"/>
        <v>112.57</v>
      </c>
      <c r="AR53" s="86">
        <f t="shared" si="19"/>
        <v>0</v>
      </c>
      <c r="AS53" s="86">
        <f t="shared" si="19"/>
        <v>149.7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2098.62</v>
      </c>
      <c r="AX53" s="86">
        <f t="shared" si="19"/>
        <v>0</v>
      </c>
      <c r="AY53" s="86">
        <f t="shared" si="19"/>
        <v>2098.62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87026.95</v>
      </c>
      <c r="BM53" s="86">
        <f t="shared" si="19"/>
        <v>0</v>
      </c>
      <c r="BN53" s="86">
        <f t="shared" si="19"/>
        <v>87026.95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234588.98</v>
      </c>
      <c r="BS53" s="86">
        <f t="shared" si="19"/>
        <v>0</v>
      </c>
      <c r="BT53" s="86">
        <f t="shared" si="19"/>
        <v>240222.66000000003</v>
      </c>
      <c r="BU53" s="86">
        <f>BU8</f>
        <v>0</v>
      </c>
      <c r="BV53" s="102">
        <f>BV8+BV20+BV28+BV35+BV42+BV46+BV51</f>
        <v>2082085.4700000002</v>
      </c>
      <c r="BW53" s="87">
        <f>BW20+BW28+BW35+BW42+BW46+BW51</f>
        <v>1302583.77</v>
      </c>
      <c r="BX53" s="87">
        <f>BX20+BX28+BX35+BX42+BX46+BX51</f>
        <v>2048006.2599999998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425195.6099999994</v>
      </c>
      <c r="BW54" s="93"/>
      <c r="BX54" s="94">
        <f>IF((Spese_Rendiconto_2021!BX53-Entrate_Rendiconto_2021!E58)&lt;0,Entrate_Rendiconto_2021!E58-Spese_Rendiconto_2021!BX53,0)</f>
        <v>1135427.4700000007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2022-06-23T08:49:28Z</dcterms:modified>
  <cp:category/>
  <cp:version/>
  <cp:contentType/>
  <cp:contentStatus/>
</cp:coreProperties>
</file>