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<sst xmlns="http://schemas.openxmlformats.org/spreadsheetml/2006/main" count="870" uniqueCount="149">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</sst>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34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17993.76</v>
      </c>
      <c r="E5" s="38"/>
    </row>
    <row r="6" spans="2:5" ht="15">
      <c r="B6" s="8"/>
      <c r="C6" s="5" t="s">
        <v>5</v>
      </c>
      <c r="D6" s="39">
        <v>278279.32999999996</v>
      </c>
      <c r="E6" s="40"/>
    </row>
    <row r="7" spans="2:5" ht="15">
      <c r="B7" s="8"/>
      <c r="C7" s="5" t="s">
        <v>6</v>
      </c>
      <c r="D7" s="39">
        <v>122496.34999999999</v>
      </c>
      <c r="E7" s="40"/>
    </row>
    <row r="8" spans="2:5" ht="15.75" thickBot="1">
      <c r="B8" s="9"/>
      <c r="C8" s="6" t="s">
        <v>7</v>
      </c>
      <c r="D8" s="41"/>
      <c r="E8" s="42">
        <v>589106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1164320.1800000002</v>
      </c>
      <c r="E10" s="45">
        <v>1068595.66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259668.11</v>
      </c>
      <c r="E14" s="45">
        <v>249250.38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1423988.29</v>
      </c>
      <c r="E16" s="51">
        <f>E10+E11+E12+E13+E14+E15</f>
        <v>1317846.04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198610.59000000003</v>
      </c>
      <c r="E18" s="45">
        <v>192746.17</v>
      </c>
    </row>
    <row r="19" spans="2:5" ht="15">
      <c r="B19" s="13">
        <v>20102</v>
      </c>
      <c r="C19" s="54" t="s">
        <v>21</v>
      </c>
      <c r="D19" s="39">
        <v>350</v>
      </c>
      <c r="E19" s="50">
        <v>350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660</v>
      </c>
      <c r="E21" s="45">
        <v>660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199620.59000000003</v>
      </c>
      <c r="E23" s="51">
        <f>E18+E19+E20+E21+E22</f>
        <v>193756.17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129704.89999999998</v>
      </c>
      <c r="E25" s="45">
        <v>125090.98</v>
      </c>
    </row>
    <row r="26" spans="2:5" ht="15">
      <c r="B26" s="13">
        <v>30200</v>
      </c>
      <c r="C26" s="54" t="s">
        <v>28</v>
      </c>
      <c r="D26" s="39">
        <v>5305.2</v>
      </c>
      <c r="E26" s="45">
        <v>2044.5</v>
      </c>
    </row>
    <row r="27" spans="2:5" ht="15">
      <c r="B27" s="13">
        <v>30300</v>
      </c>
      <c r="C27" s="54" t="s">
        <v>29</v>
      </c>
      <c r="D27" s="39">
        <v>0.33</v>
      </c>
      <c r="E27" s="45">
        <v>0.39</v>
      </c>
    </row>
    <row r="28" spans="2:5" ht="15">
      <c r="B28" s="13">
        <v>30400</v>
      </c>
      <c r="C28" s="54" t="s">
        <v>30</v>
      </c>
      <c r="D28" s="49">
        <v>5141.68</v>
      </c>
      <c r="E28" s="45">
        <v>5141.68</v>
      </c>
    </row>
    <row r="29" spans="2:5" ht="15">
      <c r="B29" s="13">
        <v>30500</v>
      </c>
      <c r="C29" s="54" t="s">
        <v>31</v>
      </c>
      <c r="D29" s="60">
        <v>5374.11</v>
      </c>
      <c r="E29" s="50">
        <v>5464.11</v>
      </c>
    </row>
    <row r="30" spans="2:5" ht="15.75" thickBot="1">
      <c r="B30" s="16">
        <v>30000</v>
      </c>
      <c r="C30" s="15" t="s">
        <v>32</v>
      </c>
      <c r="D30" s="48">
        <f>D25+D26+D27+D28+D29</f>
        <v>145526.21999999994</v>
      </c>
      <c r="E30" s="51">
        <f>E25+E26+E27+E28+E29</f>
        <v>137741.65999999997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338659.37</v>
      </c>
      <c r="E33" s="59">
        <v>261095.94</v>
      </c>
    </row>
    <row r="34" spans="2:5" ht="15">
      <c r="B34" s="13">
        <v>40300</v>
      </c>
      <c r="C34" s="54" t="s">
        <v>37</v>
      </c>
      <c r="D34" s="61">
        <v>770</v>
      </c>
      <c r="E34" s="45">
        <v>770</v>
      </c>
    </row>
    <row r="35" spans="2:5" ht="15">
      <c r="B35" s="13">
        <v>40400</v>
      </c>
      <c r="C35" s="54" t="s">
        <v>38</v>
      </c>
      <c r="D35" s="39">
        <v>14792.5</v>
      </c>
      <c r="E35" s="45">
        <v>14792.5</v>
      </c>
    </row>
    <row r="36" spans="2:5" ht="15">
      <c r="B36" s="13">
        <v>40500</v>
      </c>
      <c r="C36" s="54" t="s">
        <v>39</v>
      </c>
      <c r="D36" s="49">
        <v>14988.990000000002</v>
      </c>
      <c r="E36" s="50">
        <v>14988.99</v>
      </c>
    </row>
    <row r="37" spans="2:5" ht="15.75" thickBot="1">
      <c r="B37" s="16">
        <v>40000</v>
      </c>
      <c r="C37" s="15" t="s">
        <v>40</v>
      </c>
      <c r="D37" s="48">
        <f>D32+D33+D34+D35+D36</f>
        <v>369210.86</v>
      </c>
      <c r="E37" s="51">
        <f>E32+E33+E34+E35+E36</f>
        <v>291647.43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1327.91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1327.91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200836.7</v>
      </c>
      <c r="E54" s="45">
        <v>202590.52999999997</v>
      </c>
    </row>
    <row r="55" spans="2:5" ht="15">
      <c r="B55" s="13">
        <v>90200</v>
      </c>
      <c r="C55" s="54" t="s">
        <v>62</v>
      </c>
      <c r="D55" s="61">
        <v>9353.34</v>
      </c>
      <c r="E55" s="62">
        <v>9796.78</v>
      </c>
    </row>
    <row r="56" spans="2:5" ht="15.75" thickBot="1">
      <c r="B56" s="16">
        <v>90000</v>
      </c>
      <c r="C56" s="15" t="s">
        <v>63</v>
      </c>
      <c r="D56" s="48">
        <f>D54+D55</f>
        <v>210190.04</v>
      </c>
      <c r="E56" s="51">
        <f>E54+E55</f>
        <v>212387.30999999997</v>
      </c>
    </row>
    <row r="57" spans="2:5" ht="16.5" thickBot="1" thickTop="1">
      <c r="B57" s="109" t="s">
        <v>64</v>
      </c>
      <c r="C57" s="110"/>
      <c r="D57" s="52">
        <f>D16+D23+D30+D37+D43+D49+D52+D56</f>
        <v>2348536</v>
      </c>
      <c r="E57" s="55">
        <f>E16+E23+E30+E37+E43+E49+E52+E56</f>
        <v>2154706.5199999996</v>
      </c>
    </row>
    <row r="58" spans="2:5" ht="16.5" thickBot="1" thickTop="1">
      <c r="B58" s="109" t="s">
        <v>65</v>
      </c>
      <c r="C58" s="110"/>
      <c r="D58" s="52">
        <f>D57+D5+D6+D7+D8</f>
        <v>2767305.44</v>
      </c>
      <c r="E58" s="55">
        <f>E57+E5+E6+E7+E8</f>
        <v>2743812.5199999996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201847.3</v>
      </c>
      <c r="E10" s="89">
        <v>14360.76</v>
      </c>
      <c r="F10" s="90">
        <v>202996.97999999995</v>
      </c>
      <c r="G10" s="88"/>
      <c r="H10" s="89"/>
      <c r="I10" s="90"/>
      <c r="J10" s="97">
        <v>74012.56</v>
      </c>
      <c r="K10" s="89">
        <v>2956.46</v>
      </c>
      <c r="L10" s="101">
        <v>74041.90000000001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54970.729999999996</v>
      </c>
      <c r="AF10" s="89">
        <v>15.1</v>
      </c>
      <c r="AG10" s="90">
        <v>54970.27999999999</v>
      </c>
      <c r="AH10" s="91"/>
      <c r="AI10" s="89"/>
      <c r="AJ10" s="90"/>
      <c r="AK10" s="91">
        <v>200</v>
      </c>
      <c r="AL10" s="89">
        <v>0</v>
      </c>
      <c r="AM10" s="90">
        <v>200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331030.58999999997</v>
      </c>
      <c r="BW10" s="77">
        <f aca="true" t="shared" si="1" ref="BW10:BW19">E10+H10+K10+N10+Q10+T10+W10+Z10+AC10+AF10+AI10+AL10+AO10+AR10+AU10+AX10+BA10+BD10+BG10+BJ10+BM10+BP10+BS10</f>
        <v>17332.32</v>
      </c>
      <c r="BX10" s="79">
        <f aca="true" t="shared" si="2" ref="BX10:BX19">F10+I10+L10+O10+R10+U10+X10+AA10+AD10+AG10+AJ10+AM10+AP10+AS10+AV10+AY10+BB10+BE10+BH10+BK10+BN10+BQ10+BT10</f>
        <v>332209.1599999999</v>
      </c>
    </row>
    <row r="11" spans="2:76" ht="15">
      <c r="B11" s="13">
        <v>102</v>
      </c>
      <c r="C11" s="25" t="s">
        <v>92</v>
      </c>
      <c r="D11" s="88">
        <v>26121.510000000002</v>
      </c>
      <c r="E11" s="89">
        <v>1224.76</v>
      </c>
      <c r="F11" s="90">
        <v>26344.220000000005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131.74</v>
      </c>
      <c r="AF11" s="89">
        <v>0</v>
      </c>
      <c r="AG11" s="90">
        <v>131.74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26253.250000000004</v>
      </c>
      <c r="BW11" s="77">
        <f t="shared" si="1"/>
        <v>1224.76</v>
      </c>
      <c r="BX11" s="79">
        <f t="shared" si="2"/>
        <v>26475.960000000006</v>
      </c>
    </row>
    <row r="12" spans="2:76" ht="15">
      <c r="B12" s="13">
        <v>103</v>
      </c>
      <c r="C12" s="25" t="s">
        <v>93</v>
      </c>
      <c r="D12" s="88">
        <v>199147.26000000004</v>
      </c>
      <c r="E12" s="89">
        <v>631.37</v>
      </c>
      <c r="F12" s="90">
        <v>143563.6</v>
      </c>
      <c r="G12" s="88"/>
      <c r="H12" s="89"/>
      <c r="I12" s="90"/>
      <c r="J12" s="97">
        <v>4356.85</v>
      </c>
      <c r="K12" s="89">
        <v>0</v>
      </c>
      <c r="L12" s="101">
        <v>4638.200000000001</v>
      </c>
      <c r="M12" s="91">
        <v>103440.93999999999</v>
      </c>
      <c r="N12" s="89">
        <v>0</v>
      </c>
      <c r="O12" s="90">
        <v>92547.09000000001</v>
      </c>
      <c r="P12" s="91">
        <v>11450.010000000002</v>
      </c>
      <c r="Q12" s="89">
        <v>0</v>
      </c>
      <c r="R12" s="90">
        <v>10615.720000000001</v>
      </c>
      <c r="S12" s="91">
        <v>22131.04</v>
      </c>
      <c r="T12" s="89">
        <v>0</v>
      </c>
      <c r="U12" s="90">
        <v>20916.39</v>
      </c>
      <c r="V12" s="91">
        <v>2200</v>
      </c>
      <c r="W12" s="89">
        <v>0</v>
      </c>
      <c r="X12" s="90">
        <v>2200</v>
      </c>
      <c r="Y12" s="91">
        <v>3936.25</v>
      </c>
      <c r="Z12" s="89">
        <v>0</v>
      </c>
      <c r="AA12" s="90">
        <v>5996.029999999999</v>
      </c>
      <c r="AB12" s="91">
        <v>381700.29</v>
      </c>
      <c r="AC12" s="89">
        <v>0</v>
      </c>
      <c r="AD12" s="90">
        <v>376727.33</v>
      </c>
      <c r="AE12" s="91">
        <v>73412.16</v>
      </c>
      <c r="AF12" s="89">
        <v>0</v>
      </c>
      <c r="AG12" s="90">
        <v>73705.46999999997</v>
      </c>
      <c r="AH12" s="91">
        <v>1505.37</v>
      </c>
      <c r="AI12" s="89">
        <v>0</v>
      </c>
      <c r="AJ12" s="90">
        <v>1376.97</v>
      </c>
      <c r="AK12" s="91">
        <v>9800.07</v>
      </c>
      <c r="AL12" s="89">
        <v>0</v>
      </c>
      <c r="AM12" s="90">
        <v>7032.04</v>
      </c>
      <c r="AN12" s="91">
        <v>4146.48</v>
      </c>
      <c r="AO12" s="89">
        <v>0</v>
      </c>
      <c r="AP12" s="90">
        <v>4346.47</v>
      </c>
      <c r="AQ12" s="91">
        <v>277.72</v>
      </c>
      <c r="AR12" s="89">
        <v>0</v>
      </c>
      <c r="AS12" s="90">
        <v>277.34</v>
      </c>
      <c r="AT12" s="91"/>
      <c r="AU12" s="89"/>
      <c r="AV12" s="90"/>
      <c r="AW12" s="91">
        <v>2091.63</v>
      </c>
      <c r="AX12" s="89">
        <v>0</v>
      </c>
      <c r="AY12" s="90">
        <v>2091.63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819596.07</v>
      </c>
      <c r="BW12" s="77">
        <f t="shared" si="1"/>
        <v>631.37</v>
      </c>
      <c r="BX12" s="79">
        <f t="shared" si="2"/>
        <v>746034.28</v>
      </c>
    </row>
    <row r="13" spans="2:76" ht="15">
      <c r="B13" s="13">
        <v>104</v>
      </c>
      <c r="C13" s="25" t="s">
        <v>19</v>
      </c>
      <c r="D13" s="88">
        <v>43932.229999999996</v>
      </c>
      <c r="E13" s="89">
        <v>0</v>
      </c>
      <c r="F13" s="90">
        <v>44936.119999999995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11242.970000000001</v>
      </c>
      <c r="N13" s="89">
        <v>0</v>
      </c>
      <c r="O13" s="90">
        <v>11723.61</v>
      </c>
      <c r="P13" s="91">
        <v>3460</v>
      </c>
      <c r="Q13" s="89">
        <v>0</v>
      </c>
      <c r="R13" s="90">
        <v>3260</v>
      </c>
      <c r="S13" s="91">
        <v>0</v>
      </c>
      <c r="T13" s="89">
        <v>0</v>
      </c>
      <c r="U13" s="90">
        <v>1067.5</v>
      </c>
      <c r="V13" s="91">
        <v>0</v>
      </c>
      <c r="W13" s="89">
        <v>0</v>
      </c>
      <c r="X13" s="90">
        <v>1050</v>
      </c>
      <c r="Y13" s="91">
        <v>0</v>
      </c>
      <c r="Z13" s="89">
        <v>0</v>
      </c>
      <c r="AA13" s="90">
        <v>0</v>
      </c>
      <c r="AB13" s="91">
        <v>4145.75</v>
      </c>
      <c r="AC13" s="89">
        <v>0</v>
      </c>
      <c r="AD13" s="90">
        <v>4145.75</v>
      </c>
      <c r="AE13" s="91">
        <v>0</v>
      </c>
      <c r="AF13" s="89">
        <v>0</v>
      </c>
      <c r="AG13" s="90">
        <v>0</v>
      </c>
      <c r="AH13" s="91">
        <v>13.5</v>
      </c>
      <c r="AI13" s="89">
        <v>0</v>
      </c>
      <c r="AJ13" s="90">
        <v>13.5</v>
      </c>
      <c r="AK13" s="91">
        <v>108513.93000000001</v>
      </c>
      <c r="AL13" s="89">
        <v>0</v>
      </c>
      <c r="AM13" s="90">
        <v>94838.36</v>
      </c>
      <c r="AN13" s="91"/>
      <c r="AO13" s="89"/>
      <c r="AP13" s="90"/>
      <c r="AQ13" s="91">
        <v>200</v>
      </c>
      <c r="AR13" s="89">
        <v>0</v>
      </c>
      <c r="AS13" s="90">
        <v>200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171508.38</v>
      </c>
      <c r="BW13" s="77">
        <f t="shared" si="1"/>
        <v>0</v>
      </c>
      <c r="BX13" s="79">
        <f t="shared" si="2"/>
        <v>161234.84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9200.11</v>
      </c>
      <c r="E16" s="89">
        <v>0</v>
      </c>
      <c r="F16" s="90">
        <v>9200.11</v>
      </c>
      <c r="G16" s="88"/>
      <c r="H16" s="89"/>
      <c r="I16" s="90"/>
      <c r="J16" s="97"/>
      <c r="K16" s="89"/>
      <c r="L16" s="101"/>
      <c r="M16" s="91">
        <v>4923.01</v>
      </c>
      <c r="N16" s="89">
        <v>0</v>
      </c>
      <c r="O16" s="90">
        <v>4923.01</v>
      </c>
      <c r="P16" s="97">
        <v>1483.07</v>
      </c>
      <c r="Q16" s="89">
        <v>0</v>
      </c>
      <c r="R16" s="101">
        <v>1483.0699999999997</v>
      </c>
      <c r="S16" s="91">
        <v>0</v>
      </c>
      <c r="T16" s="89">
        <v>0</v>
      </c>
      <c r="U16" s="90">
        <v>0</v>
      </c>
      <c r="V16" s="91"/>
      <c r="W16" s="89"/>
      <c r="X16" s="90"/>
      <c r="Y16" s="97">
        <v>0</v>
      </c>
      <c r="Z16" s="89">
        <v>0</v>
      </c>
      <c r="AA16" s="101">
        <v>0</v>
      </c>
      <c r="AB16" s="91">
        <v>0</v>
      </c>
      <c r="AC16" s="89">
        <v>0</v>
      </c>
      <c r="AD16" s="90">
        <v>0</v>
      </c>
      <c r="AE16" s="97">
        <v>13254.35</v>
      </c>
      <c r="AF16" s="89">
        <v>0</v>
      </c>
      <c r="AG16" s="101">
        <v>13254.35</v>
      </c>
      <c r="AH16" s="97"/>
      <c r="AI16" s="89"/>
      <c r="AJ16" s="101"/>
      <c r="AK16" s="97">
        <v>5037.02</v>
      </c>
      <c r="AL16" s="89">
        <v>0</v>
      </c>
      <c r="AM16" s="101">
        <v>5037.02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33897.56</v>
      </c>
      <c r="BW16" s="77">
        <f t="shared" si="1"/>
        <v>0</v>
      </c>
      <c r="BX16" s="79">
        <f t="shared" si="2"/>
        <v>33897.56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2663.76</v>
      </c>
      <c r="E18" s="89">
        <v>0</v>
      </c>
      <c r="F18" s="90">
        <v>1376.93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601.01</v>
      </c>
      <c r="N18" s="89">
        <v>0</v>
      </c>
      <c r="O18" s="101">
        <v>601.01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0</v>
      </c>
      <c r="AF18" s="89">
        <v>0</v>
      </c>
      <c r="AG18" s="101">
        <v>0</v>
      </c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3264.7700000000004</v>
      </c>
      <c r="BW18" s="77">
        <f t="shared" si="1"/>
        <v>0</v>
      </c>
      <c r="BX18" s="79">
        <f t="shared" si="2"/>
        <v>1977.94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482912.17000000004</v>
      </c>
      <c r="E20" s="78">
        <f t="shared" si="3"/>
        <v>16216.890000000001</v>
      </c>
      <c r="F20" s="79">
        <f t="shared" si="3"/>
        <v>428417.9599999999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78369.41</v>
      </c>
      <c r="K20" s="78">
        <f t="shared" si="3"/>
        <v>2956.46</v>
      </c>
      <c r="L20" s="77">
        <f t="shared" si="3"/>
        <v>78680.1</v>
      </c>
      <c r="M20" s="98">
        <f t="shared" si="3"/>
        <v>120207.92999999998</v>
      </c>
      <c r="N20" s="78">
        <f t="shared" si="3"/>
        <v>0</v>
      </c>
      <c r="O20" s="77">
        <f t="shared" si="3"/>
        <v>109794.72</v>
      </c>
      <c r="P20" s="98">
        <f t="shared" si="3"/>
        <v>16393.08</v>
      </c>
      <c r="Q20" s="78">
        <f t="shared" si="3"/>
        <v>0</v>
      </c>
      <c r="R20" s="77">
        <f t="shared" si="3"/>
        <v>15358.79</v>
      </c>
      <c r="S20" s="98">
        <f t="shared" si="3"/>
        <v>22131.04</v>
      </c>
      <c r="T20" s="78">
        <f t="shared" si="3"/>
        <v>0</v>
      </c>
      <c r="U20" s="77">
        <f t="shared" si="3"/>
        <v>21983.89</v>
      </c>
      <c r="V20" s="98">
        <f t="shared" si="3"/>
        <v>2200</v>
      </c>
      <c r="W20" s="78">
        <f t="shared" si="3"/>
        <v>0</v>
      </c>
      <c r="X20" s="77">
        <f t="shared" si="3"/>
        <v>3250</v>
      </c>
      <c r="Y20" s="98">
        <f t="shared" si="3"/>
        <v>3936.25</v>
      </c>
      <c r="Z20" s="78">
        <f t="shared" si="3"/>
        <v>0</v>
      </c>
      <c r="AA20" s="77">
        <f t="shared" si="3"/>
        <v>5996.029999999999</v>
      </c>
      <c r="AB20" s="98">
        <f t="shared" si="3"/>
        <v>385846.04</v>
      </c>
      <c r="AC20" s="78">
        <f t="shared" si="3"/>
        <v>0</v>
      </c>
      <c r="AD20" s="77">
        <f t="shared" si="3"/>
        <v>380873.08</v>
      </c>
      <c r="AE20" s="98">
        <f t="shared" si="3"/>
        <v>141768.98</v>
      </c>
      <c r="AF20" s="78">
        <f t="shared" si="3"/>
        <v>15.1</v>
      </c>
      <c r="AG20" s="77">
        <f t="shared" si="3"/>
        <v>142061.83999999997</v>
      </c>
      <c r="AH20" s="98">
        <f t="shared" si="3"/>
        <v>1518.87</v>
      </c>
      <c r="AI20" s="78">
        <f t="shared" si="3"/>
        <v>0</v>
      </c>
      <c r="AJ20" s="77">
        <f t="shared" si="3"/>
        <v>1390.47</v>
      </c>
      <c r="AK20" s="98">
        <f t="shared" si="3"/>
        <v>123551.02</v>
      </c>
      <c r="AL20" s="78">
        <f t="shared" si="3"/>
        <v>0</v>
      </c>
      <c r="AM20" s="77">
        <f t="shared" si="3"/>
        <v>107107.42</v>
      </c>
      <c r="AN20" s="98">
        <f t="shared" si="3"/>
        <v>4146.48</v>
      </c>
      <c r="AO20" s="78">
        <f t="shared" si="3"/>
        <v>0</v>
      </c>
      <c r="AP20" s="77">
        <f t="shared" si="3"/>
        <v>4346.47</v>
      </c>
      <c r="AQ20" s="98">
        <f t="shared" si="3"/>
        <v>477.72</v>
      </c>
      <c r="AR20" s="78">
        <f t="shared" si="3"/>
        <v>0</v>
      </c>
      <c r="AS20" s="77">
        <f t="shared" si="3"/>
        <v>477.34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2091.63</v>
      </c>
      <c r="AX20" s="78">
        <f t="shared" si="3"/>
        <v>0</v>
      </c>
      <c r="AY20" s="77">
        <f t="shared" si="3"/>
        <v>2091.63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1385550.62</v>
      </c>
      <c r="BW20" s="77">
        <f>BW10+BW11+BW12+BW13+BW14+BW15+BW16+BW17+BW18+BW19</f>
        <v>19188.449999999997</v>
      </c>
      <c r="BX20" s="95">
        <f>BX10+BX11+BX12+BX13+BX14+BX15+BX16+BX17+BX18+BX19</f>
        <v>1301829.74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26884.719999999998</v>
      </c>
      <c r="E24" s="89">
        <v>1976.4</v>
      </c>
      <c r="F24" s="90">
        <v>25671.93</v>
      </c>
      <c r="G24" s="88"/>
      <c r="H24" s="89"/>
      <c r="I24" s="90"/>
      <c r="J24" s="97"/>
      <c r="K24" s="89"/>
      <c r="L24" s="101"/>
      <c r="M24" s="97">
        <v>3232.3199999999997</v>
      </c>
      <c r="N24" s="89">
        <v>46767.68</v>
      </c>
      <c r="O24" s="101">
        <v>3232.3199999999997</v>
      </c>
      <c r="P24" s="97">
        <v>134508.79</v>
      </c>
      <c r="Q24" s="89">
        <v>0</v>
      </c>
      <c r="R24" s="101">
        <v>137615.61000000002</v>
      </c>
      <c r="S24" s="97">
        <v>33361.06</v>
      </c>
      <c r="T24" s="89">
        <v>20800</v>
      </c>
      <c r="U24" s="101">
        <v>33361.06</v>
      </c>
      <c r="V24" s="97"/>
      <c r="W24" s="89"/>
      <c r="X24" s="101"/>
      <c r="Y24" s="97"/>
      <c r="Z24" s="89"/>
      <c r="AA24" s="101"/>
      <c r="AB24" s="97">
        <v>0</v>
      </c>
      <c r="AC24" s="89">
        <v>23766.95</v>
      </c>
      <c r="AD24" s="101">
        <v>4134</v>
      </c>
      <c r="AE24" s="97">
        <v>6099.990000000029</v>
      </c>
      <c r="AF24" s="89">
        <v>386297.04000000004</v>
      </c>
      <c r="AG24" s="101">
        <v>2174.76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18675.859999999997</v>
      </c>
      <c r="AR24" s="89">
        <v>0</v>
      </c>
      <c r="AS24" s="101">
        <v>18066.6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>
        <v>0</v>
      </c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222762.74000000002</v>
      </c>
      <c r="BW24" s="77">
        <f t="shared" si="4"/>
        <v>479608.07000000007</v>
      </c>
      <c r="BX24" s="79">
        <f t="shared" si="4"/>
        <v>224256.28000000003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738.07</v>
      </c>
      <c r="Z25" s="89">
        <v>0</v>
      </c>
      <c r="AA25" s="101">
        <v>738.07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900</v>
      </c>
      <c r="AX25" s="89">
        <v>0</v>
      </c>
      <c r="AY25" s="101">
        <v>900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1638.0700000000002</v>
      </c>
      <c r="BW25" s="77">
        <f t="shared" si="4"/>
        <v>0</v>
      </c>
      <c r="BX25" s="79">
        <f t="shared" si="4"/>
        <v>1638.0700000000002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18507.54</v>
      </c>
      <c r="E27" s="89">
        <v>0</v>
      </c>
      <c r="F27" s="90">
        <v>18507.54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18507.54</v>
      </c>
      <c r="BW27" s="77">
        <f t="shared" si="4"/>
        <v>0</v>
      </c>
      <c r="BX27" s="79">
        <f t="shared" si="4"/>
        <v>18507.54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45392.259999999995</v>
      </c>
      <c r="E28" s="78">
        <f t="shared" si="5"/>
        <v>1976.4</v>
      </c>
      <c r="F28" s="79">
        <f t="shared" si="5"/>
        <v>44179.47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3232.3199999999997</v>
      </c>
      <c r="N28" s="78">
        <f t="shared" si="5"/>
        <v>46767.68</v>
      </c>
      <c r="O28" s="77">
        <f t="shared" si="5"/>
        <v>3232.3199999999997</v>
      </c>
      <c r="P28" s="98">
        <f t="shared" si="5"/>
        <v>134508.79</v>
      </c>
      <c r="Q28" s="78">
        <f t="shared" si="5"/>
        <v>0</v>
      </c>
      <c r="R28" s="77">
        <f t="shared" si="5"/>
        <v>137615.61000000002</v>
      </c>
      <c r="S28" s="98">
        <f t="shared" si="5"/>
        <v>33361.06</v>
      </c>
      <c r="T28" s="78">
        <f t="shared" si="5"/>
        <v>20800</v>
      </c>
      <c r="U28" s="77">
        <f t="shared" si="5"/>
        <v>33361.06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738.07</v>
      </c>
      <c r="Z28" s="78">
        <f t="shared" si="5"/>
        <v>0</v>
      </c>
      <c r="AA28" s="77">
        <f t="shared" si="5"/>
        <v>738.07</v>
      </c>
      <c r="AB28" s="98">
        <f t="shared" si="5"/>
        <v>0</v>
      </c>
      <c r="AC28" s="78">
        <f t="shared" si="5"/>
        <v>23766.95</v>
      </c>
      <c r="AD28" s="77">
        <f t="shared" si="5"/>
        <v>4134</v>
      </c>
      <c r="AE28" s="98">
        <f t="shared" si="5"/>
        <v>6099.990000000029</v>
      </c>
      <c r="AF28" s="78">
        <f t="shared" si="5"/>
        <v>386297.04000000004</v>
      </c>
      <c r="AG28" s="77">
        <f t="shared" si="5"/>
        <v>2174.76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18675.859999999997</v>
      </c>
      <c r="AR28" s="78">
        <f t="shared" si="6"/>
        <v>0</v>
      </c>
      <c r="AS28" s="77">
        <f t="shared" si="6"/>
        <v>18066.6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900</v>
      </c>
      <c r="AX28" s="78">
        <f t="shared" si="6"/>
        <v>0</v>
      </c>
      <c r="AY28" s="77">
        <f t="shared" si="6"/>
        <v>900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242908.35000000003</v>
      </c>
      <c r="BW28" s="77">
        <f>BW23+BW24+BW25+BW26+BW27</f>
        <v>479608.07000000007</v>
      </c>
      <c r="BX28" s="95">
        <f>BX23+BX24+BX25+BX26+BX27</f>
        <v>244401.89000000004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11815.51</v>
      </c>
      <c r="AC31" s="89">
        <v>0</v>
      </c>
      <c r="AD31" s="101">
        <v>11815.51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11815.51</v>
      </c>
      <c r="BW31" s="77">
        <f t="shared" si="7"/>
        <v>0</v>
      </c>
      <c r="BX31" s="79">
        <f t="shared" si="7"/>
        <v>11815.51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11815.51</v>
      </c>
      <c r="AC35" s="78">
        <f t="shared" si="8"/>
        <v>0</v>
      </c>
      <c r="AD35" s="77">
        <f t="shared" si="8"/>
        <v>11815.51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11815.51</v>
      </c>
      <c r="BW35" s="77">
        <f>BW31+BW32+BW33+BW34</f>
        <v>0</v>
      </c>
      <c r="BX35" s="95">
        <f>BX31+BX32+BX33+BX34</f>
        <v>11815.51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55470.41</v>
      </c>
      <c r="BM40" s="89">
        <v>0</v>
      </c>
      <c r="BN40" s="101">
        <v>55470.409999999996</v>
      </c>
      <c r="BO40" s="97"/>
      <c r="BP40" s="89"/>
      <c r="BQ40" s="101"/>
      <c r="BR40" s="97"/>
      <c r="BS40" s="89"/>
      <c r="BT40" s="101"/>
      <c r="BU40" s="76"/>
      <c r="BV40" s="85">
        <f t="shared" si="10"/>
        <v>55470.41</v>
      </c>
      <c r="BW40" s="77">
        <f t="shared" si="10"/>
        <v>0</v>
      </c>
      <c r="BX40" s="79">
        <f t="shared" si="10"/>
        <v>55470.409999999996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55470.41</v>
      </c>
      <c r="BM42" s="78">
        <f t="shared" si="12"/>
        <v>0</v>
      </c>
      <c r="BN42" s="77">
        <f t="shared" si="12"/>
        <v>55470.409999999996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55470.41</v>
      </c>
      <c r="BW42" s="77">
        <f>BW38+BW39+BW40+BW41</f>
        <v>0</v>
      </c>
      <c r="BX42" s="95">
        <f>BX38+BX39+BX40+BX41</f>
        <v>55470.409999999996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200836.7</v>
      </c>
      <c r="BS49" s="89">
        <v>0</v>
      </c>
      <c r="BT49" s="101">
        <v>211685.93</v>
      </c>
      <c r="BU49" s="76"/>
      <c r="BV49" s="85">
        <f aca="true" t="shared" si="15" ref="BV49:BX50">D49+G49+J49+M49+P49+S49+V49+Y49+AB49+AE49+AH49+AK49+AN49+AQ49+AT49+AW49+AZ49+BC49+BF49+BI49+BL49+BO49+BR49</f>
        <v>200836.7</v>
      </c>
      <c r="BW49" s="77">
        <f t="shared" si="15"/>
        <v>0</v>
      </c>
      <c r="BX49" s="79">
        <f t="shared" si="15"/>
        <v>211685.93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9353.34</v>
      </c>
      <c r="BS50" s="89">
        <v>0</v>
      </c>
      <c r="BT50" s="101">
        <v>4589.84</v>
      </c>
      <c r="BU50" s="76"/>
      <c r="BV50" s="85">
        <f t="shared" si="15"/>
        <v>9353.34</v>
      </c>
      <c r="BW50" s="77">
        <f t="shared" si="15"/>
        <v>0</v>
      </c>
      <c r="BX50" s="79">
        <f t="shared" si="15"/>
        <v>4589.84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210190.04</v>
      </c>
      <c r="BS51" s="78">
        <f>BS49+BS50</f>
        <v>0</v>
      </c>
      <c r="BT51" s="77">
        <f>BT49+BT50</f>
        <v>216275.77</v>
      </c>
      <c r="BU51" s="85"/>
      <c r="BV51" s="85">
        <f>BV49+BV50</f>
        <v>210190.04</v>
      </c>
      <c r="BW51" s="77">
        <f>BW49+BW50</f>
        <v>0</v>
      </c>
      <c r="BX51" s="95">
        <f>BX49+BX50</f>
        <v>216275.77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528304.43</v>
      </c>
      <c r="E53" s="86">
        <f t="shared" si="18"/>
        <v>18193.29</v>
      </c>
      <c r="F53" s="86">
        <f t="shared" si="18"/>
        <v>472597.42999999993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78369.41</v>
      </c>
      <c r="K53" s="86">
        <f t="shared" si="18"/>
        <v>2956.46</v>
      </c>
      <c r="L53" s="86">
        <f t="shared" si="18"/>
        <v>78680.1</v>
      </c>
      <c r="M53" s="86">
        <f t="shared" si="18"/>
        <v>123440.24999999997</v>
      </c>
      <c r="N53" s="86">
        <f t="shared" si="18"/>
        <v>46767.68</v>
      </c>
      <c r="O53" s="86">
        <f t="shared" si="18"/>
        <v>113027.04000000001</v>
      </c>
      <c r="P53" s="86">
        <f t="shared" si="18"/>
        <v>150901.87</v>
      </c>
      <c r="Q53" s="86">
        <f t="shared" si="18"/>
        <v>0</v>
      </c>
      <c r="R53" s="86">
        <f t="shared" si="18"/>
        <v>152974.40000000002</v>
      </c>
      <c r="S53" s="86">
        <f t="shared" si="18"/>
        <v>55492.1</v>
      </c>
      <c r="T53" s="86">
        <f t="shared" si="18"/>
        <v>20800</v>
      </c>
      <c r="U53" s="86">
        <f t="shared" si="18"/>
        <v>55344.95</v>
      </c>
      <c r="V53" s="86">
        <f t="shared" si="18"/>
        <v>2200</v>
      </c>
      <c r="W53" s="86">
        <f t="shared" si="18"/>
        <v>0</v>
      </c>
      <c r="X53" s="86">
        <f t="shared" si="18"/>
        <v>3250</v>
      </c>
      <c r="Y53" s="86">
        <f t="shared" si="18"/>
        <v>4674.32</v>
      </c>
      <c r="Z53" s="86">
        <f t="shared" si="18"/>
        <v>0</v>
      </c>
      <c r="AA53" s="86">
        <f t="shared" si="18"/>
        <v>6734.0999999999985</v>
      </c>
      <c r="AB53" s="86">
        <f t="shared" si="18"/>
        <v>397661.55</v>
      </c>
      <c r="AC53" s="86">
        <f t="shared" si="18"/>
        <v>23766.95</v>
      </c>
      <c r="AD53" s="86">
        <f t="shared" si="18"/>
        <v>396822.59</v>
      </c>
      <c r="AE53" s="86">
        <f t="shared" si="18"/>
        <v>147868.97000000003</v>
      </c>
      <c r="AF53" s="86">
        <f t="shared" si="18"/>
        <v>386312.14</v>
      </c>
      <c r="AG53" s="86">
        <f t="shared" si="18"/>
        <v>144236.59999999998</v>
      </c>
      <c r="AH53" s="86">
        <f t="shared" si="18"/>
        <v>1518.87</v>
      </c>
      <c r="AI53" s="86">
        <f t="shared" si="18"/>
        <v>0</v>
      </c>
      <c r="AJ53" s="86">
        <f aca="true" t="shared" si="19" ref="AJ53:BT53">AJ20+AJ28+AJ35+AJ42+AJ46+AJ51</f>
        <v>1390.47</v>
      </c>
      <c r="AK53" s="86">
        <f t="shared" si="19"/>
        <v>123551.02</v>
      </c>
      <c r="AL53" s="86">
        <f t="shared" si="19"/>
        <v>0</v>
      </c>
      <c r="AM53" s="86">
        <f t="shared" si="19"/>
        <v>107107.42</v>
      </c>
      <c r="AN53" s="86">
        <f t="shared" si="19"/>
        <v>4146.48</v>
      </c>
      <c r="AO53" s="86">
        <f t="shared" si="19"/>
        <v>0</v>
      </c>
      <c r="AP53" s="86">
        <f t="shared" si="19"/>
        <v>4346.47</v>
      </c>
      <c r="AQ53" s="86">
        <f t="shared" si="19"/>
        <v>19153.579999999998</v>
      </c>
      <c r="AR53" s="86">
        <f t="shared" si="19"/>
        <v>0</v>
      </c>
      <c r="AS53" s="86">
        <f t="shared" si="19"/>
        <v>18543.94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2991.63</v>
      </c>
      <c r="AX53" s="86">
        <f t="shared" si="19"/>
        <v>0</v>
      </c>
      <c r="AY53" s="86">
        <f t="shared" si="19"/>
        <v>2991.63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55470.41</v>
      </c>
      <c r="BM53" s="86">
        <f t="shared" si="19"/>
        <v>0</v>
      </c>
      <c r="BN53" s="86">
        <f t="shared" si="19"/>
        <v>55470.409999999996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210190.04</v>
      </c>
      <c r="BS53" s="86">
        <f t="shared" si="19"/>
        <v>0</v>
      </c>
      <c r="BT53" s="86">
        <f t="shared" si="19"/>
        <v>216275.77</v>
      </c>
      <c r="BU53" s="86">
        <f>BU8</f>
        <v>0</v>
      </c>
      <c r="BV53" s="102">
        <f>BV8+BV20+BV28+BV35+BV42+BV46+BV51</f>
        <v>1905934.9300000002</v>
      </c>
      <c r="BW53" s="87">
        <f>BW20+BW28+BW35+BW42+BW46+BW51</f>
        <v>498796.5200000001</v>
      </c>
      <c r="BX53" s="87">
        <f>BX20+BX28+BX35+BX42+BX46+BX51</f>
        <v>1829793.32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362573.9899999997</v>
      </c>
      <c r="BW54" s="93"/>
      <c r="BX54" s="94">
        <f>IF((Spese_Rendiconto_2020!BX53-Entrate_Rendiconto_2020!E58)&lt;0,Entrate_Rendiconto_2020!E58-Spese_Rendiconto_2020!BX53,0)</f>
        <v>914019.1999999995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2021-06-04T07:05:18Z</dcterms:modified>
  <cp:category/>
  <cp:version/>
  <cp:contentType/>
  <cp:contentStatus/>
</cp:coreProperties>
</file>